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WYOSIF\Dropbox\UWYOSIF's shared workspace\UWYO SIF Team Folder\SampleSheetTemplates\"/>
    </mc:Choice>
  </mc:AlternateContent>
  <bookViews>
    <workbookView xWindow="0" yWindow="0" windowWidth="28800" windowHeight="12300"/>
  </bookViews>
  <sheets>
    <sheet name="Tray 1" sheetId="1" r:id="rId1"/>
    <sheet name="Tray 2" sheetId="2" r:id="rId2"/>
    <sheet name="Tray 3" sheetId="3" r:id="rId3"/>
    <sheet name="Tray 4" sheetId="4" r:id="rId4"/>
    <sheet name="Tray 5" sheetId="5" r:id="rId5"/>
    <sheet name="Tray 6" sheetId="6" r:id="rId6"/>
    <sheet name="Tray 7" sheetId="7" r:id="rId7"/>
    <sheet name="Tray 8" sheetId="8" r:id="rId8"/>
    <sheet name="Tray 9" sheetId="9" r:id="rId9"/>
  </sheets>
  <calcPr calcId="162913"/>
</workbook>
</file>

<file path=xl/calcChain.xml><?xml version="1.0" encoding="utf-8"?>
<calcChain xmlns="http://schemas.openxmlformats.org/spreadsheetml/2006/main">
  <c r="C10" i="9" l="1"/>
  <c r="C9" i="1" l="1"/>
  <c r="H2" i="9" l="1"/>
  <c r="C50" i="9" s="1"/>
  <c r="H2" i="8"/>
  <c r="C50" i="8" s="1"/>
  <c r="H2" i="7"/>
  <c r="C50" i="7" s="1"/>
  <c r="H2" i="6"/>
  <c r="C42" i="6" s="1"/>
  <c r="H2" i="5"/>
  <c r="C8" i="5" s="1"/>
  <c r="H2" i="4"/>
  <c r="C50" i="4" s="1"/>
  <c r="H2" i="3"/>
  <c r="C48" i="3" s="1"/>
  <c r="H2" i="2"/>
  <c r="C6" i="2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9" i="6"/>
  <c r="C15" i="5"/>
  <c r="C45" i="4"/>
  <c r="C50" i="1"/>
  <c r="C49" i="1"/>
  <c r="C48" i="1"/>
  <c r="C47" i="1"/>
  <c r="C46" i="1"/>
  <c r="C45" i="1"/>
  <c r="C44" i="1"/>
  <c r="C43" i="1"/>
  <c r="C42" i="1"/>
  <c r="C41" i="1"/>
  <c r="C15" i="1"/>
  <c r="C14" i="1"/>
  <c r="C13" i="1"/>
  <c r="C12" i="1"/>
  <c r="C11" i="1"/>
  <c r="C8" i="1"/>
  <c r="C7" i="1"/>
  <c r="C10" i="1"/>
  <c r="C6" i="1"/>
  <c r="C5" i="1"/>
  <c r="C4" i="1"/>
  <c r="C3" i="1"/>
  <c r="C2" i="1"/>
  <c r="C14" i="5" l="1"/>
  <c r="C9" i="5"/>
  <c r="C10" i="5"/>
  <c r="C46" i="4"/>
  <c r="C4" i="4"/>
  <c r="C2" i="5"/>
  <c r="C11" i="5"/>
  <c r="C7" i="4"/>
  <c r="C5" i="5"/>
  <c r="C12" i="5"/>
  <c r="C3" i="4"/>
  <c r="C7" i="5"/>
  <c r="C10" i="4"/>
  <c r="C3" i="5"/>
  <c r="C41" i="4"/>
  <c r="C6" i="5"/>
  <c r="C13" i="5"/>
  <c r="C11" i="2"/>
  <c r="C12" i="8"/>
  <c r="C12" i="9"/>
  <c r="C14" i="9"/>
  <c r="C14" i="7"/>
  <c r="C49" i="8"/>
  <c r="C43" i="9"/>
  <c r="C6" i="3"/>
  <c r="C45" i="7"/>
  <c r="C2" i="9"/>
  <c r="C12" i="3"/>
  <c r="C14" i="4"/>
  <c r="C6" i="7"/>
  <c r="C49" i="7"/>
  <c r="C6" i="9"/>
  <c r="C49" i="9"/>
  <c r="C2" i="4"/>
  <c r="C15" i="4"/>
  <c r="C4" i="5"/>
  <c r="C10" i="7"/>
  <c r="C6" i="8"/>
  <c r="C5" i="2"/>
  <c r="C12" i="7"/>
  <c r="C43" i="8"/>
  <c r="C43" i="7"/>
  <c r="C2" i="7"/>
  <c r="C45" i="9"/>
  <c r="C49" i="6"/>
  <c r="C2" i="6"/>
  <c r="C41" i="6"/>
  <c r="C47" i="9"/>
  <c r="C14" i="6"/>
  <c r="C45" i="6"/>
  <c r="C10" i="6"/>
  <c r="C15" i="6"/>
  <c r="C7" i="6"/>
  <c r="C2" i="8"/>
  <c r="C10" i="8"/>
  <c r="C14" i="8"/>
  <c r="C45" i="8"/>
  <c r="C48" i="2"/>
  <c r="C3" i="6"/>
  <c r="C8" i="6"/>
  <c r="C43" i="6"/>
  <c r="C3" i="7"/>
  <c r="C7" i="7"/>
  <c r="C15" i="7"/>
  <c r="C46" i="7"/>
  <c r="C3" i="8"/>
  <c r="C7" i="8"/>
  <c r="C15" i="8"/>
  <c r="C46" i="8"/>
  <c r="C3" i="9"/>
  <c r="C7" i="9"/>
  <c r="C15" i="9"/>
  <c r="C46" i="9"/>
  <c r="C47" i="2"/>
  <c r="C43" i="3"/>
  <c r="C4" i="6"/>
  <c r="C12" i="6"/>
  <c r="C44" i="6"/>
  <c r="C47" i="6"/>
  <c r="C4" i="7"/>
  <c r="C8" i="7"/>
  <c r="C41" i="7"/>
  <c r="C47" i="7"/>
  <c r="C4" i="8"/>
  <c r="C8" i="8"/>
  <c r="C41" i="8"/>
  <c r="C47" i="8"/>
  <c r="C4" i="9"/>
  <c r="C8" i="9"/>
  <c r="C41" i="9"/>
  <c r="C42" i="2"/>
  <c r="C49" i="3"/>
  <c r="C8" i="4"/>
  <c r="C47" i="4"/>
  <c r="C6" i="6"/>
  <c r="C13" i="6"/>
  <c r="C46" i="6"/>
  <c r="C48" i="6"/>
  <c r="C5" i="7"/>
  <c r="C11" i="7"/>
  <c r="C42" i="7"/>
  <c r="C48" i="7"/>
  <c r="C5" i="8"/>
  <c r="C11" i="8"/>
  <c r="C42" i="8"/>
  <c r="C48" i="8"/>
  <c r="C5" i="9"/>
  <c r="C11" i="9"/>
  <c r="C42" i="9"/>
  <c r="C48" i="9"/>
  <c r="C50" i="6"/>
  <c r="C9" i="7"/>
  <c r="C13" i="7"/>
  <c r="C44" i="7"/>
  <c r="C9" i="8"/>
  <c r="C13" i="8"/>
  <c r="C44" i="8"/>
  <c r="C9" i="9"/>
  <c r="C13" i="9"/>
  <c r="C44" i="9"/>
  <c r="C5" i="4"/>
  <c r="C11" i="4"/>
  <c r="C42" i="4"/>
  <c r="C48" i="4"/>
  <c r="C6" i="4"/>
  <c r="C12" i="4"/>
  <c r="C44" i="4"/>
  <c r="C49" i="4"/>
  <c r="C9" i="4"/>
  <c r="C13" i="4"/>
  <c r="C43" i="4"/>
  <c r="C5" i="6"/>
  <c r="C11" i="6"/>
  <c r="C50" i="3"/>
  <c r="C10" i="3"/>
  <c r="C45" i="3"/>
  <c r="C3" i="3"/>
  <c r="C7" i="3"/>
  <c r="C46" i="3"/>
  <c r="C4" i="3"/>
  <c r="C8" i="3"/>
  <c r="C41" i="3"/>
  <c r="C47" i="3"/>
  <c r="C9" i="3"/>
  <c r="C13" i="3"/>
  <c r="C44" i="3"/>
  <c r="C2" i="3"/>
  <c r="C14" i="3"/>
  <c r="C15" i="3"/>
  <c r="C5" i="3"/>
  <c r="C11" i="3"/>
  <c r="C42" i="3"/>
  <c r="C46" i="2"/>
  <c r="C15" i="2"/>
  <c r="C7" i="2"/>
  <c r="C3" i="2"/>
  <c r="C4" i="2"/>
  <c r="C13" i="2"/>
  <c r="C41" i="2"/>
  <c r="C8" i="2"/>
  <c r="C45" i="2"/>
  <c r="C14" i="2"/>
  <c r="C10" i="2"/>
  <c r="C2" i="2"/>
  <c r="C50" i="2"/>
  <c r="C44" i="2"/>
  <c r="C9" i="2"/>
  <c r="C49" i="2"/>
  <c r="C43" i="2"/>
  <c r="C12" i="2"/>
  <c r="C50" i="5" l="1"/>
  <c r="C49" i="5"/>
  <c r="C48" i="5"/>
  <c r="C47" i="5"/>
  <c r="C46" i="5"/>
  <c r="C45" i="5"/>
  <c r="C44" i="5"/>
  <c r="C43" i="5"/>
  <c r="C42" i="5"/>
  <c r="C41" i="5"/>
</calcChain>
</file>

<file path=xl/sharedStrings.xml><?xml version="1.0" encoding="utf-8"?>
<sst xmlns="http://schemas.openxmlformats.org/spreadsheetml/2006/main" count="888" uniqueCount="80">
  <si>
    <t>AS#</t>
  </si>
  <si>
    <t>WELL</t>
  </si>
  <si>
    <t>UWSIF ID</t>
  </si>
  <si>
    <t>SAMPLE ID</t>
  </si>
  <si>
    <t>WEIGHT</t>
  </si>
  <si>
    <t>TRAY #</t>
  </si>
  <si>
    <t>PI</t>
  </si>
  <si>
    <t>ROUTING SHEET #</t>
  </si>
  <si>
    <t>A1</t>
  </si>
  <si>
    <t>36-UWSIF-UT Glut 1-</t>
  </si>
  <si>
    <t>A2</t>
  </si>
  <si>
    <t>A3</t>
  </si>
  <si>
    <t>A4</t>
  </si>
  <si>
    <t>100-CAROUSEL TEMPLATE*</t>
  </si>
  <si>
    <t>A5</t>
  </si>
  <si>
    <t>Yellow fields are filled out by User.</t>
  </si>
  <si>
    <t>A6</t>
  </si>
  <si>
    <t>39-UWSIF-UW Glut 2-</t>
  </si>
  <si>
    <t>Tan fields are filled out by SIF.</t>
  </si>
  <si>
    <t>A7</t>
  </si>
  <si>
    <t>*Use 50 Carousel template if sample diameter</t>
  </si>
  <si>
    <t>A8</t>
  </si>
  <si>
    <t>85-UWSIF-Protein</t>
  </si>
  <si>
    <t>is larger than 3.5mm</t>
  </si>
  <si>
    <t>A9</t>
  </si>
  <si>
    <t>User Comments:</t>
  </si>
  <si>
    <t>A10</t>
  </si>
  <si>
    <t>71-UWSIF-Silver Sulfide-</t>
  </si>
  <si>
    <t>A11</t>
  </si>
  <si>
    <t>A12</t>
  </si>
  <si>
    <t>70-UWSIF-Silver Sulfide-</t>
  </si>
  <si>
    <t>B1</t>
  </si>
  <si>
    <t>B2</t>
  </si>
  <si>
    <t>B3</t>
  </si>
  <si>
    <t>B4</t>
  </si>
  <si>
    <t>B5</t>
  </si>
  <si>
    <t>STDS</t>
  </si>
  <si>
    <t>B6</t>
  </si>
  <si>
    <t>01-UWSIF-Liver-</t>
  </si>
  <si>
    <t>B7</t>
  </si>
  <si>
    <t>02-UWSIF-Whole Blood-</t>
  </si>
  <si>
    <t>B8</t>
  </si>
  <si>
    <t>05-UWSIF-Alfalfa-</t>
  </si>
  <si>
    <t>B9</t>
  </si>
  <si>
    <t xml:space="preserve">15-UWISF-Collagen- </t>
  </si>
  <si>
    <t>B10</t>
  </si>
  <si>
    <t>32-UWSIF-Keratin-</t>
  </si>
  <si>
    <t>B11</t>
  </si>
  <si>
    <t>46-UWSIF- Soil3-</t>
  </si>
  <si>
    <t>B12</t>
  </si>
  <si>
    <t>312-UWSIF-Cellulose-</t>
  </si>
  <si>
    <t>C1</t>
  </si>
  <si>
    <t>315-UWSIF-Chitin-</t>
  </si>
  <si>
    <t>C2</t>
  </si>
  <si>
    <t>C3</t>
  </si>
  <si>
    <t>86-UWSIF-Gelatin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</si>
  <si>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</si>
  <si>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</si>
  <si>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</si>
  <si>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</si>
  <si>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</si>
  <si>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</si>
  <si>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</si>
  <si>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</si>
  <si>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</si>
  <si>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</si>
  <si>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</si>
  <si>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</si>
  <si>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</si>
  <si>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</si>
  <si>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</si>
  <si>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</si>
  <si>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</si>
  <si>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</si>
  <si>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</si>
  <si>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</si>
  <si>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</si>
  <si>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</si>
  <si>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Replicate C1</t>
  </si>
  <si>
    <t>DO NOT CHANGE Tan/Gray fields!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</si>
</sst>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C00000"/>
      <name val="Arial"/>
      <family val="2"/>
      <charset val="1"/>
    </font>
    <font>
      <sz val="9"/>
      <name val="Arial"/>
      <family val="2"/>
      <charset val="1"/>
    </font>
    <font>
      <sz val="10"/>
      <name val="Arial"/>
      <charset val="1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AFABAB"/>
        <bgColor rgb="FF969696"/>
      </patternFill>
    </fill>
    <fill>
      <patternFill patternType="solid">
        <fgColor rgb="FFFFFFB9"/>
        <bgColor rgb="FFFFFFCC"/>
      </patternFill>
    </fill>
    <fill>
      <patternFill patternType="solid">
        <fgColor rgb="FFFFFFCC"/>
        <bgColor rgb="FFFFFFB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2" borderId="0" xfId="1" applyFont="1" applyFill="1" applyProtection="1"/>
    <xf numFmtId="0" fontId="2" fillId="2" borderId="1" xfId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1" xfId="1" applyFont="1" applyFill="1" applyBorder="1" applyProtection="1"/>
    <xf numFmtId="0" fontId="1" fillId="0" borderId="0" xfId="1" applyFont="1" applyProtection="1"/>
    <xf numFmtId="0" fontId="1" fillId="2" borderId="1" xfId="1" applyFont="1" applyFill="1" applyBorder="1" applyProtection="1"/>
    <xf numFmtId="164" fontId="1" fillId="3" borderId="3" xfId="1" applyNumberFormat="1" applyFont="1" applyFill="1" applyBorder="1" applyAlignment="1" applyProtection="1">
      <alignment horizontal="right"/>
    </xf>
    <xf numFmtId="0" fontId="1" fillId="3" borderId="3" xfId="1" applyFont="1" applyFill="1" applyBorder="1" applyProtection="1"/>
    <xf numFmtId="0" fontId="3" fillId="3" borderId="1" xfId="1" applyFont="1" applyFill="1" applyBorder="1" applyProtection="1"/>
    <xf numFmtId="0" fontId="1" fillId="4" borderId="1" xfId="1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/>
    <xf numFmtId="164" fontId="1" fillId="3" borderId="4" xfId="1" applyNumberFormat="1" applyFont="1" applyFill="1" applyBorder="1" applyAlignment="1" applyProtection="1">
      <alignment horizontal="right"/>
    </xf>
    <xf numFmtId="0" fontId="4" fillId="4" borderId="1" xfId="1" applyFont="1" applyFill="1" applyBorder="1" applyAlignment="1" applyProtection="1">
      <alignment horizontal="left"/>
    </xf>
    <xf numFmtId="164" fontId="1" fillId="3" borderId="1" xfId="1" applyNumberFormat="1" applyFont="1" applyFill="1" applyBorder="1" applyAlignment="1" applyProtection="1">
      <alignment horizontal="left"/>
    </xf>
    <xf numFmtId="0" fontId="1" fillId="5" borderId="5" xfId="1" applyFont="1" applyFill="1" applyBorder="1" applyProtection="1"/>
    <xf numFmtId="0" fontId="1" fillId="5" borderId="6" xfId="1" applyFont="1" applyFill="1" applyBorder="1" applyProtection="1"/>
    <xf numFmtId="0" fontId="1" fillId="5" borderId="7" xfId="1" applyFont="1" applyFill="1" applyBorder="1" applyProtection="1"/>
    <xf numFmtId="0" fontId="1" fillId="5" borderId="8" xfId="1" applyFont="1" applyFill="1" applyBorder="1" applyProtection="1"/>
    <xf numFmtId="0" fontId="1" fillId="5" borderId="5" xfId="1" applyFont="1" applyFill="1" applyBorder="1" applyProtection="1">
      <protection locked="0"/>
    </xf>
    <xf numFmtId="0" fontId="1" fillId="5" borderId="6" xfId="1" applyFont="1" applyFill="1" applyBorder="1" applyProtection="1">
      <protection locked="0"/>
    </xf>
    <xf numFmtId="0" fontId="1" fillId="5" borderId="9" xfId="1" applyFont="1" applyFill="1" applyBorder="1" applyProtection="1">
      <protection locked="0"/>
    </xf>
    <xf numFmtId="0" fontId="1" fillId="5" borderId="10" xfId="1" applyFont="1" applyFill="1" applyBorder="1" applyProtection="1">
      <protection locked="0"/>
    </xf>
    <xf numFmtId="0" fontId="3" fillId="3" borderId="3" xfId="1" applyFont="1" applyFill="1" applyBorder="1" applyProtection="1"/>
    <xf numFmtId="49" fontId="4" fillId="4" borderId="1" xfId="1" applyNumberFormat="1" applyFont="1" applyFill="1" applyBorder="1" applyAlignment="1" applyProtection="1">
      <alignment horizontal="center"/>
      <protection locked="0"/>
    </xf>
    <xf numFmtId="164" fontId="4" fillId="4" borderId="1" xfId="1" applyNumberFormat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Protection="1">
      <protection locked="0"/>
    </xf>
    <xf numFmtId="0" fontId="1" fillId="5" borderId="8" xfId="1" applyFont="1" applyFill="1" applyBorder="1" applyProtection="1">
      <protection locked="0"/>
    </xf>
    <xf numFmtId="0" fontId="1" fillId="0" borderId="1" xfId="1" applyFont="1" applyBorder="1" applyProtection="1"/>
    <xf numFmtId="0" fontId="1" fillId="0" borderId="11" xfId="0" applyFont="1" applyBorder="1"/>
    <xf numFmtId="0" fontId="3" fillId="0" borderId="0" xfId="1" applyFont="1" applyProtection="1"/>
    <xf numFmtId="164" fontId="1" fillId="3" borderId="12" xfId="1" applyNumberFormat="1" applyFont="1" applyFill="1" applyBorder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164" fontId="6" fillId="3" borderId="1" xfId="1" applyNumberFormat="1" applyFont="1" applyFill="1" applyBorder="1" applyAlignment="1" applyProtection="1">
      <alignment horizontal="left"/>
    </xf>
    <xf numFmtId="0" fontId="6" fillId="3" borderId="1" xfId="1" applyFont="1" applyFill="1" applyBorder="1" applyProtection="1"/>
    <xf numFmtId="0" fontId="6" fillId="0" borderId="0" xfId="1" applyFont="1" applyProtection="1"/>
    <xf numFmtId="0" fontId="7" fillId="4" borderId="1" xfId="1" applyFont="1" applyFill="1" applyBorder="1" applyAlignment="1" applyProtection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tabSelected="1" zoomScaleNormal="100" workbookViewId="0">
      <selection activeCell="C6" sqref="C6:D8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9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9" x14ac:dyDescent="0.25">
      <c r="A2" s="7">
        <v>1</v>
      </c>
      <c r="B2" s="7" t="s">
        <v>8</v>
      </c>
      <c r="C2" s="8" t="str">
        <f>D2&amp;H2+0.11</f>
        <v>36-UWSIF-UT Glut 1-0.11</v>
      </c>
      <c r="D2" s="9" t="s">
        <v>9</v>
      </c>
      <c r="E2" s="10"/>
      <c r="F2" s="11"/>
      <c r="G2" s="12"/>
      <c r="H2" s="13"/>
    </row>
    <row r="3" spans="1:9" x14ac:dyDescent="0.25">
      <c r="A3" s="7">
        <v>2</v>
      </c>
      <c r="B3" s="7" t="s">
        <v>10</v>
      </c>
      <c r="C3" s="14" t="str">
        <f>D3&amp;H2+0.12</f>
        <v>36-UWSIF-UT Glut 1-0.12</v>
      </c>
      <c r="D3" s="9" t="s">
        <v>9</v>
      </c>
      <c r="E3" s="10"/>
    </row>
    <row r="4" spans="1:9" ht="12.75" customHeight="1" x14ac:dyDescent="0.25">
      <c r="A4" s="7">
        <v>3</v>
      </c>
      <c r="B4" s="7" t="s">
        <v>11</v>
      </c>
      <c r="C4" s="14" t="str">
        <f>D4&amp;H2+0.13</f>
        <v>36-UWSIF-UT Glut 1-0.13</v>
      </c>
      <c r="D4" s="9" t="s">
        <v>9</v>
      </c>
      <c r="E4" s="10"/>
    </row>
    <row r="5" spans="1:9" x14ac:dyDescent="0.25">
      <c r="A5" s="7">
        <v>4</v>
      </c>
      <c r="B5" s="7" t="s">
        <v>12</v>
      </c>
      <c r="C5" s="14" t="str">
        <f>D5&amp;H2+0.14</f>
        <v>36-UWSIF-UT Glut 1-0.14</v>
      </c>
      <c r="D5" s="9" t="s">
        <v>9</v>
      </c>
      <c r="E5" s="10"/>
      <c r="G5" s="35" t="s">
        <v>79</v>
      </c>
      <c r="H5" s="36"/>
      <c r="I5" s="37"/>
    </row>
    <row r="6" spans="1:9" ht="12.75" customHeight="1" x14ac:dyDescent="0.25">
      <c r="A6" s="7">
        <v>5</v>
      </c>
      <c r="B6" s="7" t="s">
        <v>14</v>
      </c>
      <c r="C6" s="14" t="str">
        <f>D6&amp;H2+0.15</f>
        <v>36-UWSIF-UT Glut 1-0.15</v>
      </c>
      <c r="D6" s="9" t="s">
        <v>9</v>
      </c>
      <c r="E6" s="10"/>
      <c r="G6" s="38" t="s">
        <v>15</v>
      </c>
      <c r="H6" s="38"/>
    </row>
    <row r="7" spans="1:9" ht="12.75" customHeight="1" x14ac:dyDescent="0.25">
      <c r="A7" s="7">
        <v>6</v>
      </c>
      <c r="B7" s="7" t="s">
        <v>16</v>
      </c>
      <c r="C7" s="14" t="str">
        <f>D7&amp;H2+0.11</f>
        <v>85-UWSIF-Protein0.11</v>
      </c>
      <c r="D7" s="9" t="s">
        <v>22</v>
      </c>
      <c r="E7" s="10"/>
      <c r="G7" s="21" t="s">
        <v>25</v>
      </c>
      <c r="H7" s="22"/>
    </row>
    <row r="8" spans="1:9" ht="12.75" customHeight="1" x14ac:dyDescent="0.25">
      <c r="A8" s="7">
        <v>7</v>
      </c>
      <c r="B8" s="7" t="s">
        <v>19</v>
      </c>
      <c r="C8" s="14" t="str">
        <f>D8&amp;H2+0.12</f>
        <v>85-UWSIF-Protein0.12</v>
      </c>
      <c r="D8" s="9" t="s">
        <v>22</v>
      </c>
      <c r="E8" s="10"/>
      <c r="G8" s="23"/>
      <c r="H8" s="24"/>
    </row>
    <row r="9" spans="1:9" ht="12.75" customHeight="1" x14ac:dyDescent="0.25">
      <c r="A9" s="7">
        <v>8</v>
      </c>
      <c r="B9" s="7" t="s">
        <v>21</v>
      </c>
      <c r="C9" s="14" t="str">
        <f>D9&amp;H2+0.11</f>
        <v>39-UWSIF-UW Glut 2-0.11</v>
      </c>
      <c r="D9" s="9" t="s">
        <v>17</v>
      </c>
      <c r="E9" s="10"/>
      <c r="G9" s="23"/>
      <c r="H9" s="24"/>
    </row>
    <row r="10" spans="1:9" ht="12.75" customHeight="1" x14ac:dyDescent="0.25">
      <c r="A10" s="7">
        <v>9</v>
      </c>
      <c r="B10" s="7" t="s">
        <v>24</v>
      </c>
      <c r="C10" s="14" t="str">
        <f>D10&amp;H2+0.12</f>
        <v>39-UWSIF-UW Glut 2-0.12</v>
      </c>
      <c r="D10" s="9" t="s">
        <v>17</v>
      </c>
      <c r="E10" s="10"/>
      <c r="G10" s="23"/>
      <c r="H10" s="24"/>
    </row>
    <row r="11" spans="1:9" ht="12.75" customHeight="1" x14ac:dyDescent="0.25">
      <c r="A11" s="7">
        <v>10</v>
      </c>
      <c r="B11" s="7" t="s">
        <v>26</v>
      </c>
      <c r="C11" s="14" t="str">
        <f>D11&amp;H2+0.11</f>
        <v>71-UWSIF-Silver Sulfide-0.11</v>
      </c>
      <c r="D11" s="9" t="s">
        <v>27</v>
      </c>
      <c r="E11" s="10"/>
      <c r="G11" s="23"/>
      <c r="H11" s="24"/>
    </row>
    <row r="12" spans="1:9" ht="12.75" customHeight="1" x14ac:dyDescent="0.25">
      <c r="A12" s="7">
        <v>11</v>
      </c>
      <c r="B12" s="7" t="s">
        <v>28</v>
      </c>
      <c r="C12" s="14" t="str">
        <f>D12&amp;H2+0.12</f>
        <v>71-UWSIF-Silver Sulfide-0.12</v>
      </c>
      <c r="D12" s="9" t="s">
        <v>27</v>
      </c>
      <c r="E12" s="10"/>
      <c r="G12" s="23"/>
      <c r="H12" s="24"/>
    </row>
    <row r="13" spans="1:9" ht="12.75" customHeight="1" x14ac:dyDescent="0.25">
      <c r="A13" s="7">
        <v>12</v>
      </c>
      <c r="B13" s="7" t="s">
        <v>29</v>
      </c>
      <c r="C13" s="14" t="str">
        <f>D13&amp;H2+0.11</f>
        <v>70-UWSIF-Silver Sulfide-0.11</v>
      </c>
      <c r="D13" s="9" t="s">
        <v>30</v>
      </c>
      <c r="E13" s="10"/>
      <c r="G13" s="23"/>
      <c r="H13" s="24"/>
    </row>
    <row r="14" spans="1:9" ht="12.75" customHeight="1" x14ac:dyDescent="0.25">
      <c r="A14" s="7">
        <v>13</v>
      </c>
      <c r="B14" s="7" t="s">
        <v>31</v>
      </c>
      <c r="C14" s="14" t="str">
        <f>D14&amp;H2+0.12</f>
        <v>70-UWSIF-Silver Sulfide-0.12</v>
      </c>
      <c r="D14" s="9" t="s">
        <v>30</v>
      </c>
      <c r="E14" s="25"/>
      <c r="G14" s="28"/>
      <c r="H14" s="29"/>
    </row>
    <row r="15" spans="1:9" ht="12.75" customHeight="1" x14ac:dyDescent="0.25">
      <c r="A15" s="7">
        <v>14</v>
      </c>
      <c r="B15" s="7" t="s">
        <v>32</v>
      </c>
      <c r="C15" s="14" t="str">
        <f>D15&amp;H2+0.13</f>
        <v>70-UWSIF-Silver Sulfide-0.13</v>
      </c>
      <c r="D15" s="9" t="s">
        <v>30</v>
      </c>
      <c r="E15" s="25"/>
      <c r="G15" s="30" t="s">
        <v>36</v>
      </c>
    </row>
    <row r="16" spans="1:9" ht="12.75" customHeight="1" x14ac:dyDescent="0.25">
      <c r="A16" s="7">
        <v>15</v>
      </c>
      <c r="B16" s="7" t="s">
        <v>33</v>
      </c>
      <c r="C16" s="14">
        <f>H2+0.001</f>
        <v>1E-3</v>
      </c>
      <c r="D16" s="26"/>
      <c r="E16" s="27"/>
      <c r="G16" s="30" t="s">
        <v>38</v>
      </c>
    </row>
    <row r="17" spans="1:7" ht="12.75" customHeight="1" x14ac:dyDescent="0.25">
      <c r="A17" s="7">
        <v>16</v>
      </c>
      <c r="B17" s="7" t="s">
        <v>34</v>
      </c>
      <c r="C17" s="14">
        <f>C16+0.001</f>
        <v>2E-3</v>
      </c>
      <c r="D17" s="26"/>
      <c r="E17" s="27"/>
      <c r="G17" s="30" t="s">
        <v>40</v>
      </c>
    </row>
    <row r="18" spans="1:7" ht="12.75" customHeight="1" x14ac:dyDescent="0.25">
      <c r="A18" s="7">
        <v>17</v>
      </c>
      <c r="B18" s="7" t="s">
        <v>35</v>
      </c>
      <c r="C18" s="14">
        <f t="shared" ref="C18:C40" si="0">C17+0.001</f>
        <v>3.0000000000000001E-3</v>
      </c>
      <c r="D18" s="26"/>
      <c r="E18" s="27"/>
      <c r="G18" s="30" t="s">
        <v>42</v>
      </c>
    </row>
    <row r="19" spans="1:7" ht="12.75" customHeight="1" x14ac:dyDescent="0.25">
      <c r="A19" s="7">
        <v>18</v>
      </c>
      <c r="B19" s="7" t="s">
        <v>37</v>
      </c>
      <c r="C19" s="14">
        <f t="shared" si="0"/>
        <v>4.0000000000000001E-3</v>
      </c>
      <c r="D19" s="26"/>
      <c r="E19" s="27"/>
      <c r="G19" s="30" t="s">
        <v>44</v>
      </c>
    </row>
    <row r="20" spans="1:7" ht="12.75" customHeight="1" x14ac:dyDescent="0.25">
      <c r="A20" s="7">
        <v>19</v>
      </c>
      <c r="B20" s="7" t="s">
        <v>39</v>
      </c>
      <c r="C20" s="14">
        <f t="shared" si="0"/>
        <v>5.0000000000000001E-3</v>
      </c>
      <c r="D20" s="26"/>
      <c r="E20" s="27"/>
      <c r="G20" s="30" t="s">
        <v>46</v>
      </c>
    </row>
    <row r="21" spans="1:7" ht="12.75" customHeight="1" x14ac:dyDescent="0.25">
      <c r="A21" s="7">
        <v>20</v>
      </c>
      <c r="B21" s="7" t="s">
        <v>41</v>
      </c>
      <c r="C21" s="14">
        <f t="shared" si="0"/>
        <v>6.0000000000000001E-3</v>
      </c>
      <c r="D21" s="26"/>
      <c r="E21" s="27"/>
      <c r="G21" s="31" t="s">
        <v>48</v>
      </c>
    </row>
    <row r="22" spans="1:7" ht="12.75" customHeight="1" x14ac:dyDescent="0.25">
      <c r="A22" s="7">
        <v>21</v>
      </c>
      <c r="B22" s="7" t="s">
        <v>43</v>
      </c>
      <c r="C22" s="14">
        <f t="shared" si="0"/>
        <v>7.0000000000000001E-3</v>
      </c>
      <c r="D22" s="26"/>
      <c r="E22" s="27"/>
      <c r="G22" s="31" t="s">
        <v>50</v>
      </c>
    </row>
    <row r="23" spans="1:7" ht="12.75" customHeight="1" x14ac:dyDescent="0.25">
      <c r="A23" s="7">
        <v>22</v>
      </c>
      <c r="B23" s="7" t="s">
        <v>45</v>
      </c>
      <c r="C23" s="14">
        <f t="shared" si="0"/>
        <v>8.0000000000000002E-3</v>
      </c>
      <c r="D23" s="26"/>
      <c r="E23" s="27"/>
      <c r="G23" s="31" t="s">
        <v>52</v>
      </c>
    </row>
    <row r="24" spans="1:7" ht="12.75" customHeight="1" x14ac:dyDescent="0.25">
      <c r="A24" s="7">
        <v>23</v>
      </c>
      <c r="B24" s="7" t="s">
        <v>47</v>
      </c>
      <c r="C24" s="14">
        <f t="shared" si="0"/>
        <v>9.0000000000000011E-3</v>
      </c>
      <c r="D24" s="26"/>
      <c r="E24" s="27"/>
      <c r="G24" s="6" t="s">
        <v>22</v>
      </c>
    </row>
    <row r="25" spans="1:7" ht="12.75" customHeight="1" x14ac:dyDescent="0.25">
      <c r="A25" s="7">
        <v>24</v>
      </c>
      <c r="B25" s="7" t="s">
        <v>49</v>
      </c>
      <c r="C25" s="14">
        <f t="shared" si="0"/>
        <v>1.0000000000000002E-2</v>
      </c>
      <c r="D25" s="26"/>
      <c r="E25" s="27"/>
      <c r="G25" s="6" t="s">
        <v>55</v>
      </c>
    </row>
    <row r="26" spans="1:7" ht="12.75" customHeight="1" x14ac:dyDescent="0.25">
      <c r="A26" s="7">
        <v>25</v>
      </c>
      <c r="B26" s="7" t="s">
        <v>51</v>
      </c>
      <c r="C26" s="14">
        <f t="shared" si="0"/>
        <v>1.1000000000000003E-2</v>
      </c>
      <c r="D26" s="26"/>
      <c r="E26" s="27"/>
    </row>
    <row r="27" spans="1:7" ht="12.75" customHeight="1" x14ac:dyDescent="0.25">
      <c r="A27" s="7">
        <v>26</v>
      </c>
      <c r="B27" s="7" t="s">
        <v>53</v>
      </c>
      <c r="C27" s="14">
        <f t="shared" si="0"/>
        <v>1.2000000000000004E-2</v>
      </c>
      <c r="D27" s="26" t="s">
        <v>78</v>
      </c>
      <c r="E27" s="27"/>
      <c r="G27" s="32"/>
    </row>
    <row r="28" spans="1:7" ht="12.75" customHeight="1" x14ac:dyDescent="0.25">
      <c r="A28" s="7">
        <v>27</v>
      </c>
      <c r="B28" s="7" t="s">
        <v>54</v>
      </c>
      <c r="C28" s="14">
        <f t="shared" si="0"/>
        <v>1.3000000000000005E-2</v>
      </c>
      <c r="D28" s="26"/>
      <c r="E28" s="27"/>
    </row>
    <row r="29" spans="1:7" ht="12.75" customHeight="1" x14ac:dyDescent="0.25">
      <c r="A29" s="7">
        <v>28</v>
      </c>
      <c r="B29" s="7" t="s">
        <v>56</v>
      </c>
      <c r="C29" s="14">
        <f t="shared" si="0"/>
        <v>1.4000000000000005E-2</v>
      </c>
      <c r="D29" s="26"/>
      <c r="E29" s="27"/>
    </row>
    <row r="30" spans="1:7" ht="12.75" customHeight="1" x14ac:dyDescent="0.25">
      <c r="A30" s="7">
        <v>29</v>
      </c>
      <c r="B30" s="7" t="s">
        <v>57</v>
      </c>
      <c r="C30" s="14">
        <f t="shared" si="0"/>
        <v>1.5000000000000006E-2</v>
      </c>
      <c r="D30" s="26"/>
      <c r="E30" s="27"/>
    </row>
    <row r="31" spans="1:7" ht="12.75" customHeight="1" x14ac:dyDescent="0.25">
      <c r="A31" s="7">
        <v>30</v>
      </c>
      <c r="B31" s="7" t="s">
        <v>58</v>
      </c>
      <c r="C31" s="14">
        <f t="shared" si="0"/>
        <v>1.6000000000000007E-2</v>
      </c>
      <c r="D31" s="26"/>
      <c r="E31" s="27"/>
    </row>
    <row r="32" spans="1:7" ht="12.75" customHeight="1" x14ac:dyDescent="0.25">
      <c r="A32" s="7">
        <v>31</v>
      </c>
      <c r="B32" s="7" t="s">
        <v>59</v>
      </c>
      <c r="C32" s="14">
        <f t="shared" si="0"/>
        <v>1.7000000000000008E-2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1.8000000000000009E-2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1.900000000000001E-2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2.0000000000000011E-2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2.1000000000000012E-2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2.2000000000000013E-2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2.3000000000000013E-2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2.4000000000000014E-2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2.5000000000000015E-2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D41&amp;H2+0.16</f>
        <v>36-UWSIF-UT Glut 1-0.16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D42&amp;H2+0.17</f>
        <v>36-UWSIF-UT Glut 1-0.17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D43&amp;H2+0.13</f>
        <v>39-UWSIF-UW Glut 2-0.13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D44&amp;H2+0.14</f>
        <v>39-UWSIF-UW Glut 2-0.14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D45&amp;H2+0.15</f>
        <v>85-UWSIF-Protein0.15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D46&amp;H2+0.16</f>
        <v>85-UWSIF-Protein0.16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D47&amp;H2+0.13</f>
        <v>71-UWSIF-Silver Sulfide-0.13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D48&amp;H2+0.14</f>
        <v>71-UWSIF-Silver Sulfide-0.14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D49&amp;H2+0.14</f>
        <v>70-UWSIF-Silver Sulfide-0.14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D50&amp;H2+0.15</f>
        <v>70-UWSIF-Silver Sulfide-0.15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$G$16:$G$26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7" sqref="C7:D8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D2&amp;H2+0.21</f>
        <v>36-UWSIF-UT Glut 1-0.21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D3&amp;H2+0.22</f>
        <v>36-UWSIF-UT Glut 1-0.22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D4&amp;H2+0.23</f>
        <v>36-UWSIF-UT Glut 1-0.23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D5&amp;H2+0.24</f>
        <v>36-UWSIF-UT Glut 1-0.24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D6&amp;H2+0.25</f>
        <v>36-UWSIF-UT Glut 1-0.25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D7&amp;H2+0.21</f>
        <v>85-UWSIF-Protein0.21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D8&amp;H2+0.22</f>
        <v>85-UWSIF-Protein0.22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D9&amp;H2+0.21</f>
        <v>39-UWSIF-UW Glut 2-0.21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D10&amp;H2+0.22</f>
        <v>39-UWSIF-UW Glut 2-0.22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D11&amp;H2+0.21</f>
        <v>71-UWSIF-Silver Sulfide-0.21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D12&amp;H2+0.22</f>
        <v>71-UWSIF-Silver Sulfide-0.22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D13&amp;H2+0.21</f>
        <v>70-UWSIF-Silver Sulfide-0.21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D14&amp;H2+0.22</f>
        <v>70-UWSIF-Silver Sulfide-0.22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D15&amp;H2+0.23</f>
        <v>70-UWSIF-Silver Sulfide-0.23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1'!C40+0.001</f>
        <v>2.6000000000000016E-2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2.7000000000000017E-2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2.8000000000000018E-2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2.9000000000000019E-2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3.000000000000002E-2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3.1000000000000021E-2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3.2000000000000021E-2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3.3000000000000022E-2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3.4000000000000023E-2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3.5000000000000024E-2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3.6000000000000025E-2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3.7000000000000026E-2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3.8000000000000027E-2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3.9000000000000028E-2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4.0000000000000029E-2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4.1000000000000029E-2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4.200000000000003E-2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4.3000000000000031E-2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4.4000000000000032E-2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4.5000000000000033E-2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4.6000000000000034E-2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4.7000000000000035E-2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4.8000000000000036E-2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4.9000000000000037E-2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5.0000000000000037E-2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D41&amp;H2+0.26</f>
        <v>36-UWSIF-UT Glut 1-0.26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D42&amp;H2+0.27</f>
        <v>36-UWSIF-UT Glut 1-0.27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D43&amp;H2+0.23</f>
        <v>39-UWSIF-UW Glut 2-0.23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D44&amp;H2+0.24</f>
        <v>39-UWSIF-UW Glut 2-0.24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D45&amp;H2+0.25</f>
        <v>85-UWSIF-Protein0.25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D46&amp;H2+0.26</f>
        <v>85-UWSIF-Protein0.26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D47&amp;H2+0.23</f>
        <v>71-UWSIF-Silver Sulfide-0.23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D48&amp;H2+0.24</f>
        <v>71-UWSIF-Silver Sulfide-0.24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D49&amp;H2+0.24</f>
        <v>70-UWSIF-Silver Sulfide-0.24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D50&amp;H2+0.25</f>
        <v>70-UWSIF-Silver Sulfide-0.25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7" sqref="C7:D8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D2&amp;H2+0.31</f>
        <v>36-UWSIF-UT Glut 1-0.31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D3&amp;H2+0.32</f>
        <v>36-UWSIF-UT Glut 1-0.32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D4&amp;H2+0.33</f>
        <v>36-UWSIF-UT Glut 1-0.33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D5&amp;H2+0.34</f>
        <v>36-UWSIF-UT Glut 1-0.34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D6&amp;H2+0.35</f>
        <v>36-UWSIF-UT Glut 1-0.35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D7&amp;H2+0.31</f>
        <v>85-UWSIF-Protein0.31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D8&amp;H2+0.32</f>
        <v>85-UWSIF-Protein0.32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D9&amp;H2+0.31</f>
        <v>39-UWSIF-UW Glut 2-0.31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D10&amp;H2+0.32</f>
        <v>39-UWSIF-UW Glut 2-0.32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D11&amp;H2+0.31</f>
        <v>71-UWSIF-Silver Sulfide-0.31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D12&amp;H2+0.32</f>
        <v>71-UWSIF-Silver Sulfide-0.32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D13&amp;H2+0.31</f>
        <v>70-UWSIF-Silver Sulfide-0.31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D14&amp;H2+0.32</f>
        <v>70-UWSIF-Silver Sulfide-0.32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D15&amp;H2+0.33</f>
        <v>70-UWSIF-Silver Sulfide-0.33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2'!C40+0.001</f>
        <v>5.1000000000000038E-2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5.2000000000000039E-2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5.300000000000004E-2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5.4000000000000041E-2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5.5000000000000042E-2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5.6000000000000043E-2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5.7000000000000044E-2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5.8000000000000045E-2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5.9000000000000045E-2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6.0000000000000046E-2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6.1000000000000047E-2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6.2000000000000048E-2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6.3000000000000042E-2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6.4000000000000043E-2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6.5000000000000044E-2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6.6000000000000045E-2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6.7000000000000046E-2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6.8000000000000047E-2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6.9000000000000047E-2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7.0000000000000048E-2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7.1000000000000049E-2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7.200000000000005E-2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7.3000000000000051E-2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7.4000000000000052E-2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7.5000000000000053E-2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D41&amp;H2+0.36</f>
        <v>36-UWSIF-UT Glut 1-0.36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D42&amp;H2+0.37</f>
        <v>36-UWSIF-UT Glut 1-0.37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D43&amp;H2+0.33</f>
        <v>39-UWSIF-UW Glut 2-0.33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D44&amp;H2+0.34</f>
        <v>39-UWSIF-UW Glut 2-0.34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D45&amp;H2+0.35</f>
        <v>85-UWSIF-Protein0.35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D46&amp;H2+0.36</f>
        <v>85-UWSIF-Protein0.36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D47&amp;H2+0.33</f>
        <v>71-UWSIF-Silver Sulfide-0.33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D48&amp;H2+0.34</f>
        <v>71-UWSIF-Silver Sulfide-0.34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D49&amp;H2+0.34</f>
        <v>70-UWSIF-Silver Sulfide-0.34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D50&amp;H2+0.35</f>
        <v>70-UWSIF-Silver Sulfide-0.35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9" sqref="C9:D10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D2&amp;H2+0.41</f>
        <v>36-UWSIF-UT Glut 1-0.41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D3&amp;H2+0.42</f>
        <v>36-UWSIF-UT Glut 1-0.42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D4&amp;H2+0.43</f>
        <v>36-UWSIF-UT Glut 1-0.43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D5&amp;H2+0.44</f>
        <v>36-UWSIF-UT Glut 1-0.44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D6&amp;H2+0.45</f>
        <v>36-UWSIF-UT Glut 1-0.45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D7&amp;H2+0.41</f>
        <v>85-UWSIF-Protein0.41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D8&amp;H2+0.42</f>
        <v>85-UWSIF-Protein0.42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D9&amp;H2+0.41</f>
        <v>39-UWSIF-UW Glut 2-0.41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D10&amp;H2+0.42</f>
        <v>39-UWSIF-UW Glut 2-0.42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D11&amp;H2+0.41</f>
        <v>71-UWSIF-Silver Sulfide-0.41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D12&amp;H2+0.42</f>
        <v>71-UWSIF-Silver Sulfide-0.42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D13&amp;H2+0.41</f>
        <v>70-UWSIF-Silver Sulfide-0.41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D14&amp;H2+0.42</f>
        <v>70-UWSIF-Silver Sulfide-0.42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D15&amp;H2+0.43</f>
        <v>70-UWSIF-Silver Sulfide-0.43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0.001+'Tray 3'!C40</f>
        <v>7.6000000000000054E-2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7.7000000000000055E-2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7.8000000000000055E-2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7.9000000000000056E-2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8.0000000000000057E-2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8.1000000000000058E-2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8.2000000000000059E-2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8.300000000000006E-2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8.4000000000000061E-2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8.5000000000000062E-2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8.6000000000000063E-2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8.7000000000000063E-2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8.8000000000000064E-2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8.9000000000000065E-2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9.0000000000000066E-2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9.1000000000000067E-2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9.2000000000000068E-2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9.3000000000000069E-2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9.400000000000007E-2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9.500000000000007E-2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9.6000000000000071E-2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9.7000000000000072E-2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9.8000000000000073E-2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9.9000000000000074E-2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0.10000000000000007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D41&amp;H2+0.46</f>
        <v>36-UWSIF-UT Glut 1-0.46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D42&amp;H2+0.47</f>
        <v>36-UWSIF-UT Glut 1-0.47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D43&amp;H2+0.43</f>
        <v>39-UWSIF-UW Glut 2-0.43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D44&amp;H2+0.44</f>
        <v>39-UWSIF-UW Glut 2-0.44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D45&amp;H2+0.45</f>
        <v>85-UWSIF-Protein0.45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D46&amp;H2+0.46</f>
        <v>85-UWSIF-Protein0.46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D47&amp;H2+0.43</f>
        <v>71-UWSIF-Silver Sulfide-0.43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D48&amp;H2+0.44</f>
        <v>71-UWSIF-Silver Sulfide-0.44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D49&amp;H2+0.44</f>
        <v>70-UWSIF-Silver Sulfide-0.44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D50&amp;H2+0.25</f>
        <v>70-UWSIF-Silver Sulfide-0.25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9" sqref="C9:D10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D2&amp;H2+0.51</f>
        <v>36-UWSIF-UT Glut 1-0.51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D3&amp;H2+0.52</f>
        <v>36-UWSIF-UT Glut 1-0.52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D4&amp;H2+0.53</f>
        <v>36-UWSIF-UT Glut 1-0.53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D5&amp;H2+0.54</f>
        <v>36-UWSIF-UT Glut 1-0.54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D6&amp;H2+0.255</f>
        <v>36-UWSIF-UT Glut 1-0.255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D7&amp;H2+0.51</f>
        <v>85-UWSIF-Protein0.51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D8&amp;H2+0.52</f>
        <v>85-UWSIF-Protein0.52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D9&amp;H2+0.51</f>
        <v>39-UWSIF-UW Glut 2-0.51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D10&amp;H2+0.52</f>
        <v>39-UWSIF-UW Glut 2-0.52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D11&amp;H2+0.51</f>
        <v>71-UWSIF-Silver Sulfide-0.51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D12&amp;H2+0.52</f>
        <v>71-UWSIF-Silver Sulfide-0.52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D13&amp;H2+0.51</f>
        <v>70-UWSIF-Silver Sulfide-0.51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D14&amp;H2+0.52</f>
        <v>70-UWSIF-Silver Sulfide-0.52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D15&amp;H2+0.53</f>
        <v>70-UWSIF-Silver Sulfide-0.53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4'!C40+0.001</f>
        <v>0.10100000000000008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0.10200000000000008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0.10300000000000008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0.10400000000000008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0.10500000000000008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0.10600000000000008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0.10700000000000008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0.10800000000000008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0.10900000000000008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0.11000000000000008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0.11100000000000008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0.11200000000000009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0.11300000000000009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0.11400000000000009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0.11500000000000009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0.11600000000000009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0.11700000000000009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0.11800000000000009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0.11900000000000009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0.12000000000000009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0.12100000000000009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0.12200000000000009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0.1230000000000001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0.1240000000000001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0.12500000000000008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D41&amp;H2+0.26</f>
        <v>36-UWSIF-UT Glut 1-0.26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D42&amp;H2+0.27</f>
        <v>36-UWSIF-UT Glut 1-0.27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D43&amp;H2+0.23</f>
        <v>39-UWSIF-UW Glut 2-0.23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D44&amp;H2+0.24</f>
        <v>39-UWSIF-UW Glut 2-0.24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D45&amp;H2+0.25</f>
        <v>85-UWSIF-Protein0.25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D46&amp;H2+0.26</f>
        <v>85-UWSIF-Protein0.26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D47&amp;H2+0.23</f>
        <v>71-UWSIF-Silver Sulfide-0.23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D48&amp;H2+0.24</f>
        <v>71-UWSIF-Silver Sulfide-0.24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D49&amp;H2+0.24</f>
        <v>70-UWSIF-Silver Sulfide-0.24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D50&amp;H2+0.25</f>
        <v>70-UWSIF-Silver Sulfide-0.25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7" sqref="C7:D8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D2&amp;H2+0.61</f>
        <v>36-UWSIF-UT Glut 1-0.61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D3&amp;H2+0.62</f>
        <v>36-UWSIF-UT Glut 1-0.62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D4&amp;H2+0.63</f>
        <v>36-UWSIF-UT Glut 1-0.63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D5&amp;H2+0.64</f>
        <v>36-UWSIF-UT Glut 1-0.64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D6&amp;H2+0.65</f>
        <v>36-UWSIF-UT Glut 1-0.65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D7&amp;H2+0.61</f>
        <v>85-UWSIF-Protein0.61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D8&amp;H2+0.62</f>
        <v>85-UWSIF-Protein0.62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D9&amp;H2+0.61</f>
        <v>39-UWSIF-UW Glut 2-0.61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D10&amp;H2+0.62</f>
        <v>39-UWSIF-UW Glut 2-0.62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D11&amp;H2+0.61</f>
        <v>71-UWSIF-Silver Sulfide-0.61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D12&amp;H2+0.62</f>
        <v>71-UWSIF-Silver Sulfide-0.62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D13&amp;H2+0.61</f>
        <v>70-UWSIF-Silver Sulfide-0.61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D14&amp;H2+0.62</f>
        <v>70-UWSIF-Silver Sulfide-0.62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D15&amp;H2+0.63</f>
        <v>70-UWSIF-Silver Sulfide-0.63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5'!C40+0.001</f>
        <v>0.12600000000000008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0.12700000000000009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0.12800000000000009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0.12900000000000009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0.13000000000000009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0.13100000000000009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0.13200000000000009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0.13300000000000009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0.13400000000000009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0.13500000000000009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0.13600000000000009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0.13700000000000009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0.13800000000000009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0.1390000000000001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0.1400000000000001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0.1410000000000001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0.1420000000000001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0.1430000000000001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0.1440000000000001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0.1450000000000001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0.1460000000000001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0.1470000000000001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0.1480000000000001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0.1490000000000001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0.15000000000000011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D41&amp;H2+0.66</f>
        <v>36-UWSIF-UT Glut 1-0.66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D42&amp;H2+0.67</f>
        <v>36-UWSIF-UT Glut 1-0.67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D43&amp;H2+0.63</f>
        <v>39-UWSIF-UW Glut 2-0.63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D44&amp;H2+0.64</f>
        <v>39-UWSIF-UW Glut 2-0.64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D45&amp;H2+0.65</f>
        <v>85-UWSIF-Protein0.65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D46&amp;H2+0.66</f>
        <v>85-UWSIF-Protein0.66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D47&amp;H2+0.63</f>
        <v>71-UWSIF-Silver Sulfide-0.63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D48&amp;H2+0.64</f>
        <v>71-UWSIF-Silver Sulfide-0.64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D49&amp;H2+0.64</f>
        <v>70-UWSIF-Silver Sulfide-0.64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D50&amp;H2+0.65</f>
        <v>70-UWSIF-Silver Sulfide-0.65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7" sqref="C7:D8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D2&amp;H2+0.71</f>
        <v>36-UWSIF-UT Glut 1-0.71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D3&amp;H2+0.72</f>
        <v>36-UWSIF-UT Glut 1-0.72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D4&amp;H2+0.73</f>
        <v>36-UWSIF-UT Glut 1-0.73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D5&amp;H2+0.74</f>
        <v>36-UWSIF-UT Glut 1-0.74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D6&amp;H2+0.75</f>
        <v>36-UWSIF-UT Glut 1-0.75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D7&amp;H2+0.71</f>
        <v>85-UWSIF-Protein0.71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D8&amp;H2+0.72</f>
        <v>85-UWSIF-Protein0.72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D9&amp;H2+0.71</f>
        <v>39-UWSIF-UW Glut 2-0.71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D10&amp;H2+0.72</f>
        <v>39-UWSIF-UW Glut 2-0.72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D11&amp;H2+0.71</f>
        <v>71-UWSIF-Silver Sulfide-0.71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D12&amp;H2+0.72</f>
        <v>71-UWSIF-Silver Sulfide-0.72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D13&amp;H2+0.71</f>
        <v>70-UWSIF-Silver Sulfide-0.71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D14&amp;H2+0.72</f>
        <v>70-UWSIF-Silver Sulfide-0.72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D15&amp;H2+0.73</f>
        <v>70-UWSIF-Silver Sulfide-0.73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6'!C40+0.001</f>
        <v>0.15100000000000011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0.15200000000000011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0.15300000000000011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0.15400000000000011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0.15500000000000011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0.15600000000000011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0.15700000000000011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0.15800000000000011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0.15900000000000011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0.16000000000000011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0.16100000000000012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0.16200000000000012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0.16300000000000012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0.16400000000000012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0.16500000000000012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0.16600000000000012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0.16700000000000012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0.16800000000000012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0.16900000000000012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0.17000000000000012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0.17100000000000012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0.17200000000000013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0.17300000000000013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0.17400000000000013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0.17500000000000013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D41&amp;H2+0.76</f>
        <v>36-UWSIF-UT Glut 1-0.76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D42&amp;H2+0.77</f>
        <v>36-UWSIF-UT Glut 1-0.77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D43&amp;H2+0.73</f>
        <v>39-UWSIF-UW Glut 2-0.73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D44&amp;H2+0.74</f>
        <v>39-UWSIF-UW Glut 2-0.74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D45&amp;H2+0.75</f>
        <v>85-UWSIF-Protein0.75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D46&amp;H2+0.76</f>
        <v>85-UWSIF-Protein0.76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D47&amp;H2+0.73</f>
        <v>71-UWSIF-Silver Sulfide-0.73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D48&amp;H2+0.74</f>
        <v>71-UWSIF-Silver Sulfide-0.74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D49&amp;H2+0.74</f>
        <v>70-UWSIF-Silver Sulfide-0.74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D50&amp;H2+0.75</f>
        <v>70-UWSIF-Silver Sulfide-0.75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C10" sqref="C10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D2&amp;H2+0.81</f>
        <v>36-UWSIF-UT Glut 1-0.81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D3&amp;H2+0.82</f>
        <v>36-UWSIF-UT Glut 1-0.82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D4&amp;H2+0.83</f>
        <v>36-UWSIF-UT Glut 1-0.83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D5&amp;H2+0.84</f>
        <v>36-UWSIF-UT Glut 1-0.84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D6&amp;H2+0.85</f>
        <v>36-UWSIF-UT Glut 1-0.85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D7&amp;H2+0.81</f>
        <v>85-UWSIF-Protein0.81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D8&amp;H2+0.82</f>
        <v>85-UWSIF-Protein0.82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D9&amp;H2+0.81</f>
        <v>39-UWSIF-UW Glut 2-0.81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D10&amp;H2+0.82</f>
        <v>39-UWSIF-UW Glut 2-0.82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D11&amp;H2+0.81</f>
        <v>71-UWSIF-Silver Sulfide-0.81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D12&amp;H2+0.82</f>
        <v>71-UWSIF-Silver Sulfide-0.82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D13&amp;H2+0.81</f>
        <v>70-UWSIF-Silver Sulfide-0.81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D14&amp;H2+0.82</f>
        <v>70-UWSIF-Silver Sulfide-0.82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D15&amp;H2+0.83</f>
        <v>70-UWSIF-Silver Sulfide-0.83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7'!C40+0.001</f>
        <v>0.17600000000000013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0.17700000000000013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0.17800000000000013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0.17900000000000013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0.18000000000000013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0.18100000000000013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0.18200000000000013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0.18300000000000013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0.18400000000000014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0.18500000000000014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0.18600000000000014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0.18700000000000014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0.18800000000000014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0.18900000000000014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0.19000000000000014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0.19100000000000014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0.19200000000000014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0.19300000000000014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0.19400000000000014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0.19500000000000015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0.19600000000000015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0.19700000000000015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0.19800000000000015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0.19900000000000015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0.20000000000000015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D41&amp;H2+0.86</f>
        <v>36-UWSIF-UT Glut 1-0.86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D42&amp;H2+0.87</f>
        <v>36-UWSIF-UT Glut 1-0.87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D43&amp;H2+0.83</f>
        <v>39-UWSIF-UW Glut 2-0.83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D44&amp;H2+0.84</f>
        <v>39-UWSIF-UW Glut 2-0.84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D45&amp;H2+0.85</f>
        <v>85-UWSIF-Protein0.85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D46&amp;H2+0.86</f>
        <v>85-UWSIF-Protein0.86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D47&amp;H2+0.83</f>
        <v>71-UWSIF-Silver Sulfide-0.83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D48&amp;H2+0.84</f>
        <v>71-UWSIF-Silver Sulfide-0.84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D49&amp;H2+0.84</f>
        <v>70-UWSIF-Silver Sulfide-0.84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D50&amp;H2+0.85</f>
        <v>70-UWSIF-Silver Sulfide-0.85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selection activeCell="E12" sqref="E12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33.42578125" style="34" customWidth="1"/>
    <col min="4" max="4" width="24.85546875" style="6" customWidth="1"/>
    <col min="5" max="5" width="16.140625" style="6" customWidth="1"/>
    <col min="6" max="6" width="8.42578125" style="6" customWidth="1"/>
    <col min="7" max="7" width="20.42578125" style="6" customWidth="1"/>
    <col min="8" max="8" width="18.7109375" style="6" customWidth="1"/>
    <col min="9" max="9" width="16.7109375" style="6" customWidth="1"/>
    <col min="10" max="1025" width="9.140625" style="6" customWidth="1"/>
  </cols>
  <sheetData>
    <row r="1" spans="1:8" ht="12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</row>
    <row r="2" spans="1:8" x14ac:dyDescent="0.25">
      <c r="A2" s="7">
        <v>1</v>
      </c>
      <c r="B2" s="7" t="s">
        <v>8</v>
      </c>
      <c r="C2" s="8" t="str">
        <f>D2&amp;H2+0.91</f>
        <v>36-UWSIF-UT Glut 1-0.91</v>
      </c>
      <c r="D2" s="9" t="s">
        <v>9</v>
      </c>
      <c r="E2" s="10"/>
      <c r="F2" s="11"/>
      <c r="G2" s="12"/>
      <c r="H2" s="13">
        <f>'Tray 1'!H2</f>
        <v>0</v>
      </c>
    </row>
    <row r="3" spans="1:8" x14ac:dyDescent="0.25">
      <c r="A3" s="7">
        <v>2</v>
      </c>
      <c r="B3" s="7" t="s">
        <v>10</v>
      </c>
      <c r="C3" s="14" t="str">
        <f>D3&amp;H2+0.92</f>
        <v>36-UWSIF-UT Glut 1-0.92</v>
      </c>
      <c r="D3" s="9" t="s">
        <v>9</v>
      </c>
      <c r="E3" s="10"/>
    </row>
    <row r="4" spans="1:8" ht="12.75" customHeight="1" x14ac:dyDescent="0.25">
      <c r="A4" s="7">
        <v>3</v>
      </c>
      <c r="B4" s="7" t="s">
        <v>11</v>
      </c>
      <c r="C4" s="14" t="str">
        <f>D4&amp;H2+0.93</f>
        <v>36-UWSIF-UT Glut 1-0.93</v>
      </c>
      <c r="D4" s="9" t="s">
        <v>9</v>
      </c>
      <c r="E4" s="10"/>
    </row>
    <row r="5" spans="1:8" x14ac:dyDescent="0.25">
      <c r="A5" s="7">
        <v>4</v>
      </c>
      <c r="B5" s="7" t="s">
        <v>12</v>
      </c>
      <c r="C5" s="14" t="str">
        <f>D5&amp;H2+0.94</f>
        <v>36-UWSIF-UT Glut 1-0.94</v>
      </c>
      <c r="D5" s="9" t="s">
        <v>9</v>
      </c>
      <c r="E5" s="10"/>
      <c r="G5" s="13" t="s">
        <v>13</v>
      </c>
      <c r="H5" s="13"/>
    </row>
    <row r="6" spans="1:8" ht="12.75" customHeight="1" x14ac:dyDescent="0.25">
      <c r="A6" s="7">
        <v>5</v>
      </c>
      <c r="B6" s="7" t="s">
        <v>14</v>
      </c>
      <c r="C6" s="14" t="str">
        <f>D6&amp;H2+0.95</f>
        <v>36-UWSIF-UT Glut 1-0.95</v>
      </c>
      <c r="D6" s="9" t="s">
        <v>9</v>
      </c>
      <c r="E6" s="10"/>
      <c r="G6" s="15" t="s">
        <v>15</v>
      </c>
      <c r="H6" s="15"/>
    </row>
    <row r="7" spans="1:8" ht="12.75" customHeight="1" x14ac:dyDescent="0.25">
      <c r="A7" s="7">
        <v>6</v>
      </c>
      <c r="B7" s="7" t="s">
        <v>16</v>
      </c>
      <c r="C7" s="14" t="str">
        <f>D7&amp;H2+0.91</f>
        <v>85-UWSIF-Protein0.91</v>
      </c>
      <c r="D7" s="9" t="s">
        <v>22</v>
      </c>
      <c r="E7" s="10"/>
      <c r="G7" s="16" t="s">
        <v>18</v>
      </c>
      <c r="H7" s="16"/>
    </row>
    <row r="8" spans="1:8" ht="12.75" customHeight="1" x14ac:dyDescent="0.25">
      <c r="A8" s="7">
        <v>7</v>
      </c>
      <c r="B8" s="7" t="s">
        <v>19</v>
      </c>
      <c r="C8" s="14" t="str">
        <f>D8&amp;H2+0.92</f>
        <v>85-UWSIF-Protein0.92</v>
      </c>
      <c r="D8" s="9" t="s">
        <v>22</v>
      </c>
      <c r="E8" s="10"/>
      <c r="G8" s="17" t="s">
        <v>20</v>
      </c>
      <c r="H8" s="18"/>
    </row>
    <row r="9" spans="1:8" ht="12.75" customHeight="1" x14ac:dyDescent="0.25">
      <c r="A9" s="7">
        <v>8</v>
      </c>
      <c r="B9" s="7" t="s">
        <v>21</v>
      </c>
      <c r="C9" s="14" t="str">
        <f>D9&amp;H2+0.91</f>
        <v>39-UWSIF-UW Glut 2-0.91</v>
      </c>
      <c r="D9" s="9" t="s">
        <v>17</v>
      </c>
      <c r="E9" s="10"/>
      <c r="G9" s="19" t="s">
        <v>23</v>
      </c>
      <c r="H9" s="20"/>
    </row>
    <row r="10" spans="1:8" ht="12.75" customHeight="1" x14ac:dyDescent="0.25">
      <c r="A10" s="7">
        <v>9</v>
      </c>
      <c r="B10" s="7" t="s">
        <v>24</v>
      </c>
      <c r="C10" s="14" t="str">
        <f>D10&amp;H2+0.92</f>
        <v>39-UWSIF-UW Glut 2-0.92</v>
      </c>
      <c r="D10" s="9" t="s">
        <v>17</v>
      </c>
      <c r="E10" s="10"/>
      <c r="G10" s="21" t="s">
        <v>25</v>
      </c>
      <c r="H10" s="22"/>
    </row>
    <row r="11" spans="1:8" ht="12.75" customHeight="1" x14ac:dyDescent="0.25">
      <c r="A11" s="7">
        <v>10</v>
      </c>
      <c r="B11" s="7" t="s">
        <v>26</v>
      </c>
      <c r="C11" s="14" t="str">
        <f>D11&amp;H2+0.91</f>
        <v>71-UWSIF-Silver Sulfide-0.91</v>
      </c>
      <c r="D11" s="9" t="s">
        <v>27</v>
      </c>
      <c r="E11" s="10"/>
      <c r="G11" s="23"/>
      <c r="H11" s="24"/>
    </row>
    <row r="12" spans="1:8" ht="12.75" customHeight="1" x14ac:dyDescent="0.25">
      <c r="A12" s="7">
        <v>11</v>
      </c>
      <c r="B12" s="7" t="s">
        <v>28</v>
      </c>
      <c r="C12" s="14" t="str">
        <f>D12&amp;H2+0.92</f>
        <v>71-UWSIF-Silver Sulfide-0.92</v>
      </c>
      <c r="D12" s="9" t="s">
        <v>27</v>
      </c>
      <c r="E12" s="10"/>
      <c r="G12" s="23"/>
      <c r="H12" s="24"/>
    </row>
    <row r="13" spans="1:8" ht="12.75" customHeight="1" x14ac:dyDescent="0.25">
      <c r="A13" s="7">
        <v>12</v>
      </c>
      <c r="B13" s="7" t="s">
        <v>29</v>
      </c>
      <c r="C13" s="14" t="str">
        <f>D13&amp;H2+0.91</f>
        <v>70-UWSIF-Silver Sulfide-0.91</v>
      </c>
      <c r="D13" s="9" t="s">
        <v>30</v>
      </c>
      <c r="E13" s="10"/>
      <c r="G13" s="23"/>
      <c r="H13" s="24"/>
    </row>
    <row r="14" spans="1:8" ht="12.75" customHeight="1" x14ac:dyDescent="0.25">
      <c r="A14" s="7">
        <v>13</v>
      </c>
      <c r="B14" s="7" t="s">
        <v>31</v>
      </c>
      <c r="C14" s="14" t="str">
        <f>D14&amp;H2+0.92</f>
        <v>70-UWSIF-Silver Sulfide-0.92</v>
      </c>
      <c r="D14" s="9" t="s">
        <v>30</v>
      </c>
      <c r="E14" s="25"/>
      <c r="G14" s="23"/>
      <c r="H14" s="24"/>
    </row>
    <row r="15" spans="1:8" ht="12.75" customHeight="1" x14ac:dyDescent="0.25">
      <c r="A15" s="7">
        <v>14</v>
      </c>
      <c r="B15" s="7" t="s">
        <v>32</v>
      </c>
      <c r="C15" s="14" t="str">
        <f>D15&amp;H2+0.93</f>
        <v>70-UWSIF-Silver Sulfide-0.93</v>
      </c>
      <c r="D15" s="9" t="s">
        <v>30</v>
      </c>
      <c r="E15" s="25"/>
      <c r="G15" s="23"/>
      <c r="H15" s="24"/>
    </row>
    <row r="16" spans="1:8" ht="12.75" customHeight="1" x14ac:dyDescent="0.25">
      <c r="A16" s="7">
        <v>15</v>
      </c>
      <c r="B16" s="7" t="s">
        <v>33</v>
      </c>
      <c r="C16" s="14">
        <f>'Tray 8'!C40+0.001</f>
        <v>0.20100000000000015</v>
      </c>
      <c r="D16" s="26"/>
      <c r="E16" s="27"/>
      <c r="G16" s="23"/>
      <c r="H16" s="24"/>
    </row>
    <row r="17" spans="1:8" ht="12.75" customHeight="1" x14ac:dyDescent="0.25">
      <c r="A17" s="7">
        <v>16</v>
      </c>
      <c r="B17" s="7" t="s">
        <v>34</v>
      </c>
      <c r="C17" s="14">
        <f>C16+0.001</f>
        <v>0.20200000000000015</v>
      </c>
      <c r="D17" s="26"/>
      <c r="E17" s="27"/>
      <c r="G17" s="28"/>
      <c r="H17" s="29"/>
    </row>
    <row r="18" spans="1:8" ht="12.75" customHeight="1" x14ac:dyDescent="0.25">
      <c r="A18" s="7">
        <v>17</v>
      </c>
      <c r="B18" s="7" t="s">
        <v>35</v>
      </c>
      <c r="C18" s="14">
        <f t="shared" ref="C18:C40" si="0">C17+0.001</f>
        <v>0.20300000000000015</v>
      </c>
      <c r="D18" s="26"/>
      <c r="E18" s="27"/>
      <c r="G18" s="30" t="s">
        <v>36</v>
      </c>
    </row>
    <row r="19" spans="1:8" ht="12.75" customHeight="1" x14ac:dyDescent="0.25">
      <c r="A19" s="7">
        <v>18</v>
      </c>
      <c r="B19" s="7" t="s">
        <v>37</v>
      </c>
      <c r="C19" s="14">
        <f t="shared" si="0"/>
        <v>0.20400000000000015</v>
      </c>
      <c r="D19" s="26"/>
      <c r="E19" s="27"/>
      <c r="G19" s="30" t="s">
        <v>38</v>
      </c>
    </row>
    <row r="20" spans="1:8" ht="12.75" customHeight="1" x14ac:dyDescent="0.25">
      <c r="A20" s="7">
        <v>19</v>
      </c>
      <c r="B20" s="7" t="s">
        <v>39</v>
      </c>
      <c r="C20" s="14">
        <f t="shared" si="0"/>
        <v>0.20500000000000015</v>
      </c>
      <c r="D20" s="26"/>
      <c r="E20" s="27"/>
      <c r="G20" s="30" t="s">
        <v>40</v>
      </c>
    </row>
    <row r="21" spans="1:8" ht="12.75" customHeight="1" x14ac:dyDescent="0.25">
      <c r="A21" s="7">
        <v>20</v>
      </c>
      <c r="B21" s="7" t="s">
        <v>41</v>
      </c>
      <c r="C21" s="14">
        <f t="shared" si="0"/>
        <v>0.20600000000000016</v>
      </c>
      <c r="D21" s="26"/>
      <c r="E21" s="27"/>
      <c r="G21" s="30" t="s">
        <v>42</v>
      </c>
    </row>
    <row r="22" spans="1:8" ht="12.75" customHeight="1" x14ac:dyDescent="0.25">
      <c r="A22" s="7">
        <v>21</v>
      </c>
      <c r="B22" s="7" t="s">
        <v>43</v>
      </c>
      <c r="C22" s="14">
        <f t="shared" si="0"/>
        <v>0.20700000000000016</v>
      </c>
      <c r="D22" s="26"/>
      <c r="E22" s="27"/>
      <c r="G22" s="30" t="s">
        <v>44</v>
      </c>
    </row>
    <row r="23" spans="1:8" ht="12.75" customHeight="1" x14ac:dyDescent="0.25">
      <c r="A23" s="7">
        <v>22</v>
      </c>
      <c r="B23" s="7" t="s">
        <v>45</v>
      </c>
      <c r="C23" s="14">
        <f t="shared" si="0"/>
        <v>0.20800000000000016</v>
      </c>
      <c r="D23" s="26"/>
      <c r="E23" s="27"/>
      <c r="G23" s="30" t="s">
        <v>46</v>
      </c>
    </row>
    <row r="24" spans="1:8" ht="12.75" customHeight="1" x14ac:dyDescent="0.25">
      <c r="A24" s="7">
        <v>23</v>
      </c>
      <c r="B24" s="7" t="s">
        <v>47</v>
      </c>
      <c r="C24" s="14">
        <f t="shared" si="0"/>
        <v>0.20900000000000016</v>
      </c>
      <c r="D24" s="26"/>
      <c r="E24" s="27"/>
      <c r="G24" s="31" t="s">
        <v>48</v>
      </c>
    </row>
    <row r="25" spans="1:8" ht="12.75" customHeight="1" x14ac:dyDescent="0.25">
      <c r="A25" s="7">
        <v>24</v>
      </c>
      <c r="B25" s="7" t="s">
        <v>49</v>
      </c>
      <c r="C25" s="14">
        <f t="shared" si="0"/>
        <v>0.21000000000000016</v>
      </c>
      <c r="D25" s="26"/>
      <c r="E25" s="27"/>
      <c r="G25" s="31" t="s">
        <v>50</v>
      </c>
    </row>
    <row r="26" spans="1:8" ht="12.75" customHeight="1" x14ac:dyDescent="0.25">
      <c r="A26" s="7">
        <v>25</v>
      </c>
      <c r="B26" s="7" t="s">
        <v>51</v>
      </c>
      <c r="C26" s="14">
        <f t="shared" si="0"/>
        <v>0.21100000000000016</v>
      </c>
      <c r="D26" s="26"/>
      <c r="E26" s="27"/>
      <c r="G26" s="31" t="s">
        <v>52</v>
      </c>
    </row>
    <row r="27" spans="1:8" ht="12.75" customHeight="1" x14ac:dyDescent="0.25">
      <c r="A27" s="7">
        <v>26</v>
      </c>
      <c r="B27" s="7" t="s">
        <v>53</v>
      </c>
      <c r="C27" s="14">
        <f t="shared" si="0"/>
        <v>0.21200000000000016</v>
      </c>
      <c r="D27" s="26" t="s">
        <v>78</v>
      </c>
      <c r="E27" s="27"/>
      <c r="G27" s="6" t="s">
        <v>22</v>
      </c>
    </row>
    <row r="28" spans="1:8" ht="12.75" customHeight="1" x14ac:dyDescent="0.25">
      <c r="A28" s="7">
        <v>27</v>
      </c>
      <c r="B28" s="7" t="s">
        <v>54</v>
      </c>
      <c r="C28" s="14">
        <f t="shared" si="0"/>
        <v>0.21300000000000016</v>
      </c>
      <c r="D28" s="26"/>
      <c r="E28" s="27"/>
      <c r="G28" s="6" t="s">
        <v>55</v>
      </c>
    </row>
    <row r="29" spans="1:8" ht="12.75" customHeight="1" x14ac:dyDescent="0.25">
      <c r="A29" s="7">
        <v>28</v>
      </c>
      <c r="B29" s="7" t="s">
        <v>56</v>
      </c>
      <c r="C29" s="14">
        <f t="shared" si="0"/>
        <v>0.21400000000000016</v>
      </c>
      <c r="D29" s="26"/>
      <c r="E29" s="27"/>
    </row>
    <row r="30" spans="1:8" ht="12.75" customHeight="1" x14ac:dyDescent="0.25">
      <c r="A30" s="7">
        <v>29</v>
      </c>
      <c r="B30" s="7" t="s">
        <v>57</v>
      </c>
      <c r="C30" s="14">
        <f t="shared" si="0"/>
        <v>0.21500000000000016</v>
      </c>
      <c r="D30" s="26"/>
      <c r="E30" s="27"/>
      <c r="G30" s="32"/>
    </row>
    <row r="31" spans="1:8" ht="12.75" customHeight="1" x14ac:dyDescent="0.25">
      <c r="A31" s="7">
        <v>30</v>
      </c>
      <c r="B31" s="7" t="s">
        <v>58</v>
      </c>
      <c r="C31" s="14">
        <f t="shared" si="0"/>
        <v>0.21600000000000016</v>
      </c>
      <c r="D31" s="26"/>
      <c r="E31" s="27"/>
    </row>
    <row r="32" spans="1:8" ht="12.75" customHeight="1" x14ac:dyDescent="0.25">
      <c r="A32" s="7">
        <v>31</v>
      </c>
      <c r="B32" s="7" t="s">
        <v>59</v>
      </c>
      <c r="C32" s="14">
        <f t="shared" si="0"/>
        <v>0.21700000000000016</v>
      </c>
      <c r="D32" s="26"/>
      <c r="E32" s="27"/>
    </row>
    <row r="33" spans="1:5" ht="12.75" customHeight="1" x14ac:dyDescent="0.25">
      <c r="A33" s="7">
        <v>32</v>
      </c>
      <c r="B33" s="7" t="s">
        <v>60</v>
      </c>
      <c r="C33" s="14">
        <f t="shared" si="0"/>
        <v>0.21800000000000017</v>
      </c>
      <c r="D33" s="26"/>
      <c r="E33" s="27"/>
    </row>
    <row r="34" spans="1:5" ht="12.75" customHeight="1" x14ac:dyDescent="0.25">
      <c r="A34" s="7">
        <v>33</v>
      </c>
      <c r="B34" s="7" t="s">
        <v>61</v>
      </c>
      <c r="C34" s="14">
        <f t="shared" si="0"/>
        <v>0.21900000000000017</v>
      </c>
      <c r="D34" s="26"/>
      <c r="E34" s="27"/>
    </row>
    <row r="35" spans="1:5" ht="12.75" customHeight="1" x14ac:dyDescent="0.25">
      <c r="A35" s="7">
        <v>34</v>
      </c>
      <c r="B35" s="7" t="s">
        <v>62</v>
      </c>
      <c r="C35" s="14">
        <f t="shared" si="0"/>
        <v>0.22000000000000017</v>
      </c>
      <c r="D35" s="26"/>
      <c r="E35" s="27"/>
    </row>
    <row r="36" spans="1:5" ht="12.75" customHeight="1" x14ac:dyDescent="0.25">
      <c r="A36" s="7">
        <v>35</v>
      </c>
      <c r="B36" s="7" t="s">
        <v>63</v>
      </c>
      <c r="C36" s="14">
        <f t="shared" si="0"/>
        <v>0.22100000000000017</v>
      </c>
      <c r="D36" s="26"/>
      <c r="E36" s="27"/>
    </row>
    <row r="37" spans="1:5" ht="12.75" customHeight="1" x14ac:dyDescent="0.25">
      <c r="A37" s="7">
        <v>36</v>
      </c>
      <c r="B37" s="7" t="s">
        <v>64</v>
      </c>
      <c r="C37" s="14">
        <f t="shared" si="0"/>
        <v>0.22200000000000017</v>
      </c>
      <c r="D37" s="26"/>
      <c r="E37" s="27"/>
    </row>
    <row r="38" spans="1:5" ht="12.75" customHeight="1" x14ac:dyDescent="0.25">
      <c r="A38" s="7">
        <v>37</v>
      </c>
      <c r="B38" s="7" t="s">
        <v>65</v>
      </c>
      <c r="C38" s="14">
        <f t="shared" si="0"/>
        <v>0.22300000000000017</v>
      </c>
      <c r="D38" s="26"/>
      <c r="E38" s="27"/>
    </row>
    <row r="39" spans="1:5" ht="12.75" customHeight="1" x14ac:dyDescent="0.25">
      <c r="A39" s="7">
        <v>38</v>
      </c>
      <c r="B39" s="7" t="s">
        <v>66</v>
      </c>
      <c r="C39" s="14">
        <f t="shared" si="0"/>
        <v>0.22400000000000017</v>
      </c>
      <c r="D39" s="26"/>
      <c r="E39" s="27"/>
    </row>
    <row r="40" spans="1:5" ht="12.75" customHeight="1" x14ac:dyDescent="0.25">
      <c r="A40" s="7">
        <v>39</v>
      </c>
      <c r="B40" s="7" t="s">
        <v>67</v>
      </c>
      <c r="C40" s="14">
        <f t="shared" si="0"/>
        <v>0.22500000000000017</v>
      </c>
      <c r="D40" s="26"/>
      <c r="E40" s="27"/>
    </row>
    <row r="41" spans="1:5" ht="12.75" customHeight="1" x14ac:dyDescent="0.25">
      <c r="A41" s="7">
        <v>40</v>
      </c>
      <c r="B41" s="7" t="s">
        <v>68</v>
      </c>
      <c r="C41" s="14" t="str">
        <f>D41&amp;H2+0.96</f>
        <v>36-UWSIF-UT Glut 1-0.96</v>
      </c>
      <c r="D41" s="9" t="s">
        <v>9</v>
      </c>
      <c r="E41" s="10"/>
    </row>
    <row r="42" spans="1:5" ht="12.75" customHeight="1" x14ac:dyDescent="0.25">
      <c r="A42" s="7">
        <v>41</v>
      </c>
      <c r="B42" s="7" t="s">
        <v>69</v>
      </c>
      <c r="C42" s="14" t="str">
        <f>D42&amp;H2+0.97</f>
        <v>36-UWSIF-UT Glut 1-0.97</v>
      </c>
      <c r="D42" s="9" t="s">
        <v>9</v>
      </c>
      <c r="E42" s="10"/>
    </row>
    <row r="43" spans="1:5" ht="12.75" customHeight="1" x14ac:dyDescent="0.25">
      <c r="A43" s="7">
        <v>42</v>
      </c>
      <c r="B43" s="7" t="s">
        <v>70</v>
      </c>
      <c r="C43" s="14" t="str">
        <f>D43&amp;H2+0.93</f>
        <v>39-UWSIF-UW Glut 2-0.93</v>
      </c>
      <c r="D43" s="9" t="s">
        <v>17</v>
      </c>
      <c r="E43" s="10"/>
    </row>
    <row r="44" spans="1:5" ht="12.75" customHeight="1" x14ac:dyDescent="0.25">
      <c r="A44" s="7">
        <v>43</v>
      </c>
      <c r="B44" s="7" t="s">
        <v>71</v>
      </c>
      <c r="C44" s="14" t="str">
        <f>D44&amp;H2+0.94</f>
        <v>39-UWSIF-UW Glut 2-0.94</v>
      </c>
      <c r="D44" s="9" t="s">
        <v>17</v>
      </c>
      <c r="E44" s="10"/>
    </row>
    <row r="45" spans="1:5" ht="12.75" customHeight="1" x14ac:dyDescent="0.25">
      <c r="A45" s="7">
        <v>44</v>
      </c>
      <c r="B45" s="7" t="s">
        <v>72</v>
      </c>
      <c r="C45" s="14" t="str">
        <f>D45&amp;H2+0.95</f>
        <v>85-UWSIF-Protein0.95</v>
      </c>
      <c r="D45" s="9" t="s">
        <v>22</v>
      </c>
      <c r="E45" s="10"/>
    </row>
    <row r="46" spans="1:5" ht="12.75" customHeight="1" x14ac:dyDescent="0.25">
      <c r="A46" s="7">
        <v>45</v>
      </c>
      <c r="B46" s="7" t="s">
        <v>73</v>
      </c>
      <c r="C46" s="14" t="str">
        <f>D46&amp;H2+0.96</f>
        <v>85-UWSIF-Protein0.96</v>
      </c>
      <c r="D46" s="9" t="s">
        <v>22</v>
      </c>
      <c r="E46" s="10"/>
    </row>
    <row r="47" spans="1:5" ht="12.75" customHeight="1" x14ac:dyDescent="0.25">
      <c r="A47" s="7">
        <v>46</v>
      </c>
      <c r="B47" s="7" t="s">
        <v>74</v>
      </c>
      <c r="C47" s="14" t="str">
        <f>D47&amp;H2+0.93</f>
        <v>71-UWSIF-Silver Sulfide-0.93</v>
      </c>
      <c r="D47" s="9" t="s">
        <v>27</v>
      </c>
      <c r="E47" s="10"/>
    </row>
    <row r="48" spans="1:5" ht="12.75" customHeight="1" x14ac:dyDescent="0.25">
      <c r="A48" s="7">
        <v>47</v>
      </c>
      <c r="B48" s="7" t="s">
        <v>75</v>
      </c>
      <c r="C48" s="14" t="str">
        <f>D48&amp;H2+0.94</f>
        <v>71-UWSIF-Silver Sulfide-0.94</v>
      </c>
      <c r="D48" s="9" t="s">
        <v>27</v>
      </c>
      <c r="E48" s="10"/>
    </row>
    <row r="49" spans="1:5" ht="12.75" customHeight="1" x14ac:dyDescent="0.25">
      <c r="A49" s="7">
        <v>48</v>
      </c>
      <c r="B49" s="7" t="s">
        <v>76</v>
      </c>
      <c r="C49" s="14" t="str">
        <f>D49&amp;H2+94</f>
        <v>70-UWSIF-Silver Sulfide-94</v>
      </c>
      <c r="D49" s="9" t="s">
        <v>30</v>
      </c>
      <c r="E49" s="10"/>
    </row>
    <row r="50" spans="1:5" ht="12.75" customHeight="1" x14ac:dyDescent="0.25">
      <c r="A50" s="7">
        <v>49</v>
      </c>
      <c r="B50" s="7" t="s">
        <v>77</v>
      </c>
      <c r="C50" s="33" t="str">
        <f>D50&amp;H2+0.95</f>
        <v>70-UWSIF-Silver Sulfide-0.95</v>
      </c>
      <c r="D50" s="13" t="s">
        <v>30</v>
      </c>
      <c r="E50" s="10"/>
    </row>
    <row r="51" spans="1:5" s="6" customFormat="1" ht="12.75" customHeight="1" x14ac:dyDescent="0.2">
      <c r="C51" s="34"/>
    </row>
    <row r="52" spans="1:5" s="6" customFormat="1" ht="12.75" customHeight="1" x14ac:dyDescent="0.2">
      <c r="C52" s="34"/>
    </row>
    <row r="53" spans="1:5" s="6" customFormat="1" ht="12.75" customHeight="1" x14ac:dyDescent="0.2">
      <c r="C53" s="34"/>
    </row>
    <row r="54" spans="1:5" s="6" customFormat="1" ht="12.75" customHeight="1" x14ac:dyDescent="0.2">
      <c r="C54" s="34"/>
    </row>
    <row r="55" spans="1:5" s="6" customFormat="1" ht="12.75" customHeight="1" x14ac:dyDescent="0.2">
      <c r="C55" s="34"/>
    </row>
    <row r="56" spans="1:5" s="6" customFormat="1" ht="12.75" customHeight="1" x14ac:dyDescent="0.2">
      <c r="C56" s="34"/>
    </row>
    <row r="57" spans="1:5" s="6" customFormat="1" ht="12.75" customHeight="1" x14ac:dyDescent="0.2">
      <c r="C57" s="34"/>
    </row>
    <row r="58" spans="1:5" s="6" customFormat="1" ht="12.75" customHeight="1" x14ac:dyDescent="0.2">
      <c r="C58" s="34"/>
    </row>
    <row r="59" spans="1:5" s="6" customFormat="1" ht="12.75" customHeight="1" x14ac:dyDescent="0.2">
      <c r="C59" s="34"/>
    </row>
    <row r="60" spans="1:5" s="6" customFormat="1" ht="12.75" customHeight="1" x14ac:dyDescent="0.2">
      <c r="C60" s="34"/>
    </row>
    <row r="61" spans="1:5" s="6" customFormat="1" ht="12.75" customHeight="1" x14ac:dyDescent="0.2">
      <c r="C61" s="34"/>
    </row>
    <row r="62" spans="1:5" s="6" customFormat="1" ht="12.75" customHeight="1" x14ac:dyDescent="0.2">
      <c r="C62" s="34"/>
    </row>
    <row r="63" spans="1:5" s="6" customFormat="1" ht="12.75" customHeight="1" x14ac:dyDescent="0.2">
      <c r="C63" s="34"/>
    </row>
    <row r="64" spans="1:5" s="6" customFormat="1" ht="12.75" customHeight="1" x14ac:dyDescent="0.2">
      <c r="C64" s="34"/>
    </row>
    <row r="65" spans="3:3" s="6" customFormat="1" ht="12.75" customHeight="1" x14ac:dyDescent="0.2">
      <c r="C65" s="34"/>
    </row>
    <row r="66" spans="3:3" s="6" customFormat="1" ht="12.75" customHeight="1" x14ac:dyDescent="0.2">
      <c r="C66" s="34"/>
    </row>
    <row r="67" spans="3:3" s="6" customFormat="1" ht="12.75" customHeight="1" x14ac:dyDescent="0.2">
      <c r="C67" s="34"/>
    </row>
    <row r="68" spans="3:3" s="6" customFormat="1" ht="12.75" customHeight="1" x14ac:dyDescent="0.2">
      <c r="C68" s="34"/>
    </row>
    <row r="69" spans="3:3" s="6" customFormat="1" ht="12.75" customHeight="1" x14ac:dyDescent="0.2">
      <c r="C69" s="34"/>
    </row>
    <row r="70" spans="3:3" s="6" customFormat="1" ht="12.75" customHeight="1" x14ac:dyDescent="0.2">
      <c r="C70" s="34"/>
    </row>
    <row r="71" spans="3:3" s="6" customFormat="1" ht="12.75" customHeight="1" x14ac:dyDescent="0.2">
      <c r="C71" s="34"/>
    </row>
    <row r="72" spans="3:3" s="6" customFormat="1" ht="12.75" customHeight="1" x14ac:dyDescent="0.2">
      <c r="C72" s="34"/>
    </row>
    <row r="73" spans="3:3" s="6" customFormat="1" ht="12.75" customHeight="1" x14ac:dyDescent="0.2">
      <c r="C73" s="34"/>
    </row>
    <row r="74" spans="3:3" s="6" customFormat="1" ht="12.75" customHeight="1" x14ac:dyDescent="0.2">
      <c r="C74" s="34"/>
    </row>
    <row r="75" spans="3:3" s="6" customFormat="1" ht="12.75" customHeight="1" x14ac:dyDescent="0.2">
      <c r="C75" s="34"/>
    </row>
    <row r="76" spans="3:3" s="6" customFormat="1" ht="12.75" customHeight="1" x14ac:dyDescent="0.2">
      <c r="C76" s="34"/>
    </row>
    <row r="77" spans="3:3" s="6" customFormat="1" ht="12.75" customHeight="1" x14ac:dyDescent="0.2">
      <c r="C77" s="34"/>
    </row>
    <row r="78" spans="3:3" s="6" customFormat="1" ht="12.75" customHeight="1" x14ac:dyDescent="0.2">
      <c r="C78" s="34"/>
    </row>
    <row r="79" spans="3:3" s="6" customFormat="1" ht="12.75" customHeight="1" x14ac:dyDescent="0.2">
      <c r="C79" s="34"/>
    </row>
    <row r="80" spans="3:3" s="6" customFormat="1" ht="12.75" customHeight="1" x14ac:dyDescent="0.2">
      <c r="C80" s="34"/>
    </row>
    <row r="81" spans="3:3" s="6" customFormat="1" ht="12.75" customHeight="1" x14ac:dyDescent="0.2">
      <c r="C81" s="34"/>
    </row>
    <row r="82" spans="3:3" s="6" customFormat="1" ht="12.75" customHeight="1" x14ac:dyDescent="0.2">
      <c r="C82" s="34"/>
    </row>
    <row r="83" spans="3:3" s="6" customFormat="1" ht="12.75" customHeight="1" x14ac:dyDescent="0.2">
      <c r="C83" s="34"/>
    </row>
    <row r="84" spans="3:3" s="6" customFormat="1" ht="12.75" customHeight="1" x14ac:dyDescent="0.2">
      <c r="C84" s="34"/>
    </row>
    <row r="85" spans="3:3" s="6" customFormat="1" ht="12.75" customHeight="1" x14ac:dyDescent="0.2">
      <c r="C85" s="34"/>
    </row>
    <row r="86" spans="3:3" s="6" customFormat="1" ht="12.75" customHeight="1" x14ac:dyDescent="0.2">
      <c r="C86" s="34"/>
    </row>
    <row r="87" spans="3:3" s="6" customFormat="1" ht="12.75" customHeight="1" x14ac:dyDescent="0.2">
      <c r="C87" s="34"/>
    </row>
    <row r="88" spans="3:3" s="6" customFormat="1" ht="12.75" customHeight="1" x14ac:dyDescent="0.2">
      <c r="C88" s="34"/>
    </row>
    <row r="89" spans="3:3" s="6" customFormat="1" ht="12.75" customHeight="1" x14ac:dyDescent="0.2">
      <c r="C89" s="34"/>
    </row>
    <row r="90" spans="3:3" s="6" customFormat="1" ht="12.75" customHeight="1" x14ac:dyDescent="0.2">
      <c r="C90" s="34"/>
    </row>
    <row r="91" spans="3:3" s="6" customFormat="1" ht="12.75" customHeight="1" x14ac:dyDescent="0.2">
      <c r="C91" s="34"/>
    </row>
    <row r="92" spans="3:3" s="6" customFormat="1" ht="12.75" customHeight="1" x14ac:dyDescent="0.2">
      <c r="C92" s="34"/>
    </row>
    <row r="93" spans="3:3" s="6" customFormat="1" ht="12.75" customHeight="1" x14ac:dyDescent="0.2">
      <c r="C93" s="34"/>
    </row>
    <row r="94" spans="3:3" s="6" customFormat="1" ht="12.75" customHeight="1" x14ac:dyDescent="0.2">
      <c r="C94" s="34"/>
    </row>
    <row r="95" spans="3:3" s="6" customFormat="1" ht="12.75" customHeight="1" x14ac:dyDescent="0.2">
      <c r="C95" s="34"/>
    </row>
    <row r="96" spans="3:3" s="6" customFormat="1" ht="12.75" customHeight="1" x14ac:dyDescent="0.2">
      <c r="C96" s="34"/>
    </row>
    <row r="97" spans="3:3" s="6" customFormat="1" ht="12.75" customHeight="1" x14ac:dyDescent="0.2">
      <c r="C97" s="34"/>
    </row>
    <row r="98" spans="3:3" s="6" customFormat="1" ht="12.75" customHeight="1" x14ac:dyDescent="0.2">
      <c r="C98" s="34"/>
    </row>
    <row r="99" spans="3:3" s="6" customFormat="1" ht="12.75" customHeight="1" x14ac:dyDescent="0.2">
      <c r="C99" s="34"/>
    </row>
    <row r="100" spans="3:3" s="6" customFormat="1" ht="12.75" customHeight="1" x14ac:dyDescent="0.2">
      <c r="C100" s="34"/>
    </row>
  </sheetData>
  <dataValidations count="1">
    <dataValidation type="list" allowBlank="1" showInputMessage="1" showErrorMessage="1" sqref="D7:D8 D45:D46">
      <formula1>$G$19:$G$29</formula1>
      <formula2>0</formula2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Tray 1</vt:lpstr>
      <vt:lpstr>Tray 2</vt:lpstr>
      <vt:lpstr>Tray 3</vt:lpstr>
      <vt:lpstr>Tray 4</vt:lpstr>
      <vt:lpstr>Tray 5</vt:lpstr>
      <vt:lpstr>Tray 6</vt:lpstr>
      <vt:lpstr>Tray 7</vt:lpstr>
      <vt:lpstr>Tray 8</vt:lpstr>
      <vt:lpstr>Tray 9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isotope lab</dc:creator>
  <cp:lastModifiedBy>Chandelle</cp:lastModifiedBy>
  <dcterms:created xsi:type="dcterms:W3CDTF">2020-07-28T17:44:56Z</dcterms:created>
  <dcterms:modified xsi:type="dcterms:W3CDTF">2021-03-29T18:07:58Z</dcterms:modified>
</cp:coreProperties>
</file>